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9495" windowHeight="4875" activeTab="1"/>
  </bookViews>
  <sheets>
    <sheet name="розрахунок" sheetId="1" r:id="rId1"/>
    <sheet name="додаток" sheetId="2" r:id="rId2"/>
  </sheets>
  <definedNames>
    <definedName name="_xlnm.Print_Area" localSheetId="0">розрахунок!$A$1:$HU$41</definedName>
  </definedNames>
  <calcPr calcId="124519"/>
</workbook>
</file>

<file path=xl/calcChain.xml><?xml version="1.0" encoding="utf-8"?>
<calcChain xmlns="http://schemas.openxmlformats.org/spreadsheetml/2006/main">
  <c r="K39" i="1"/>
  <c r="P19"/>
  <c r="Q19" s="1"/>
  <c r="K36"/>
  <c r="P17"/>
  <c r="G19"/>
  <c r="J19" s="1"/>
  <c r="F19"/>
  <c r="P18"/>
  <c r="G18"/>
  <c r="J18" s="1"/>
  <c r="F18"/>
  <c r="G17"/>
  <c r="J17" s="1"/>
  <c r="F17"/>
  <c r="R19" l="1"/>
  <c r="Q17"/>
  <c r="R17" s="1"/>
  <c r="Q18"/>
  <c r="R18" s="1"/>
  <c r="R20" l="1"/>
  <c r="K37" s="1"/>
  <c r="K38" l="1"/>
</calcChain>
</file>

<file path=xl/sharedStrings.xml><?xml version="1.0" encoding="utf-8"?>
<sst xmlns="http://schemas.openxmlformats.org/spreadsheetml/2006/main" count="81" uniqueCount="64">
  <si>
    <t>ЗАТВЕРДЖУЮ</t>
  </si>
  <si>
    <t>Розрахунок вартості</t>
  </si>
  <si>
    <t>Найменування</t>
  </si>
  <si>
    <t>Заробітна плата</t>
  </si>
  <si>
    <t xml:space="preserve"> Місячний фонд заробітної плати  (по тариф-ікації+нічні+доплата до мін+святкові), грн.</t>
  </si>
  <si>
    <t>Матеріальна допомога, грн.</t>
  </si>
  <si>
    <t>ПРЕМІЯ 150% (від посадового оклада з підвищеннями), грн.</t>
  </si>
  <si>
    <t>Заробітна плата за один аналіз, грн.</t>
  </si>
  <si>
    <t>Середня норма часу в місяць, год.</t>
  </si>
  <si>
    <t>Кіл-ть  хв. в годині</t>
  </si>
  <si>
    <t>Матеріальна допомога</t>
  </si>
  <si>
    <t>ПРЕМІЯ</t>
  </si>
  <si>
    <t>Заробітна  плата</t>
  </si>
  <si>
    <t>Нарахування на заробітну плату, 22%</t>
  </si>
  <si>
    <t>Вартість,
без ПДВ, грн.</t>
  </si>
  <si>
    <t>Разом за місяць:</t>
  </si>
  <si>
    <t>маска</t>
  </si>
  <si>
    <t>Деззасіб</t>
  </si>
  <si>
    <t>грн.</t>
  </si>
  <si>
    <t xml:space="preserve">Розрахунок вартості </t>
  </si>
  <si>
    <t>№</t>
  </si>
  <si>
    <t xml:space="preserve">надання  послуги з процедур сестрою медичною  </t>
  </si>
  <si>
    <t>Середня норма часу на процедуру, хв.</t>
  </si>
  <si>
    <t>ВСЬОГО, грн.</t>
  </si>
  <si>
    <t>Загальна сума амортизації по відділенню за рік, грн.</t>
  </si>
  <si>
    <t>кількість процедур за рік</t>
  </si>
  <si>
    <t>Сума на одну процедуру, грн.</t>
  </si>
  <si>
    <t>вартість задіяних матеріалів, грн.</t>
  </si>
  <si>
    <t>кількість процедур за місяцць</t>
  </si>
  <si>
    <t>кількість матеріалів, г/шт./мл</t>
  </si>
  <si>
    <t>вартість за одиницю матеріалу, грн.</t>
  </si>
  <si>
    <t>потрібно на 1 процедуру, г/шт./мл</t>
  </si>
  <si>
    <t>СУМА, грн.</t>
  </si>
  <si>
    <t xml:space="preserve">рукавички нестерильні </t>
  </si>
  <si>
    <t>одноразові рушники</t>
  </si>
  <si>
    <t>Всього:</t>
  </si>
  <si>
    <t>Вартість дослідження без ПДВ:</t>
  </si>
  <si>
    <t>Сума ПДВ:</t>
  </si>
  <si>
    <t xml:space="preserve">1.  Розрахунок  на процедуру  </t>
  </si>
  <si>
    <t xml:space="preserve">Сестра медична </t>
  </si>
  <si>
    <t>спирт</t>
  </si>
  <si>
    <t xml:space="preserve">пробірка для забору біологічного середовища без транспортної среди </t>
  </si>
  <si>
    <t>Сума на одну  процедуру, грн.</t>
  </si>
  <si>
    <t>Загальнолікарняний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обслуговуючий персонал/водій/</t>
  </si>
  <si>
    <t>бензин 10*21=210/10=21,00</t>
  </si>
  <si>
    <t>кількість флаконів з</t>
  </si>
  <si>
    <t>1/20*</t>
  </si>
  <si>
    <t>Вартість
з  ПДВ              грн.</t>
  </si>
  <si>
    <t>Додаток 7/1</t>
  </si>
  <si>
    <t xml:space="preserve">Розрахунок вартості надання послуг з процедур сестрою медичною </t>
  </si>
  <si>
    <t xml:space="preserve">Директор
</t>
  </si>
  <si>
    <t>КНП "Черняхівське ТМО"</t>
  </si>
  <si>
    <t>від   01 липня    2020  року</t>
  </si>
  <si>
    <t>_______________В.НІКОЛАЙЧУК</t>
  </si>
  <si>
    <t>станом на 01.07.2020 року</t>
  </si>
  <si>
    <t>1.</t>
  </si>
  <si>
    <t>Головний бухгалтер</t>
  </si>
  <si>
    <t>В.СЕМИЛЯКІНА</t>
  </si>
  <si>
    <t>КНП " Черняхівське ТМО"</t>
  </si>
  <si>
    <t>Директор</t>
  </si>
  <si>
    <t>____________________В.НІКОЛАЙЧУК</t>
  </si>
  <si>
    <t xml:space="preserve">від     01.07.2020 року                                                 </t>
  </si>
  <si>
    <r>
      <t xml:space="preserve">          </t>
    </r>
    <r>
      <rPr>
        <b/>
        <sz val="12"/>
        <rFont val="Times New Roman"/>
        <family val="1"/>
        <charset val="204"/>
      </rPr>
      <t xml:space="preserve"> 01.07.2020 року</t>
    </r>
  </si>
  <si>
    <t>Молодша медична сестра (санітарка-прибиральниця)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</si>
</sst>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5" fillId="0" borderId="0" xfId="3" applyFont="1" applyFill="1" applyAlignment="1">
      <alignment wrapText="1"/>
    </xf>
    <xf numFmtId="4" fontId="5" fillId="0" borderId="1" xfId="3" applyNumberFormat="1" applyFont="1" applyFill="1" applyBorder="1" applyAlignment="1">
      <alignment horizontal="center" wrapText="1"/>
    </xf>
    <xf numFmtId="0" fontId="5" fillId="0" borderId="0" xfId="3" applyFont="1" applyFill="1" applyAlignment="1">
      <alignment vertical="center" wrapText="1"/>
    </xf>
    <xf numFmtId="0" fontId="2" fillId="0" borderId="0" xfId="4" applyFont="1" applyFill="1" applyAlignment="1">
      <alignment wrapText="1"/>
    </xf>
    <xf numFmtId="0" fontId="2" fillId="0" borderId="0" xfId="4" applyFont="1" applyFill="1" applyAlignment="1">
      <alignment horizontal="center" wrapText="1"/>
    </xf>
    <xf numFmtId="0" fontId="8" fillId="0" borderId="0" xfId="4" applyFont="1" applyFill="1" applyAlignment="1">
      <alignment horizontal="center" wrapText="1"/>
    </xf>
    <xf numFmtId="0" fontId="8" fillId="0" borderId="0" xfId="4" applyFont="1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4" fillId="0" borderId="4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2" fillId="0" borderId="0" xfId="3" applyFont="1" applyAlignment="1">
      <alignment horizontal="center" vertical="top" wrapText="1"/>
    </xf>
    <xf numFmtId="0" fontId="5" fillId="0" borderId="0" xfId="3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4" fontId="5" fillId="0" borderId="0" xfId="3" applyNumberFormat="1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right" wrapText="1"/>
    </xf>
    <xf numFmtId="0" fontId="3" fillId="0" borderId="0" xfId="3" applyFont="1" applyFill="1" applyAlignment="1">
      <alignment wrapText="1"/>
    </xf>
    <xf numFmtId="0" fontId="5" fillId="0" borderId="0" xfId="3" applyFont="1" applyFill="1" applyBorder="1" applyAlignment="1">
      <alignment wrapText="1"/>
    </xf>
    <xf numFmtId="0" fontId="2" fillId="0" borderId="0" xfId="3" applyFont="1" applyBorder="1"/>
    <xf numFmtId="0" fontId="5" fillId="0" borderId="0" xfId="0" applyFont="1" applyBorder="1" applyAlignment="1">
      <alignment vertical="center" wrapText="1"/>
    </xf>
    <xf numFmtId="0" fontId="3" fillId="0" borderId="0" xfId="1" applyFont="1" applyAlignment="1">
      <alignment horizontal="center" vertical="top" wrapText="1"/>
    </xf>
    <xf numFmtId="0" fontId="5" fillId="0" borderId="0" xfId="1" applyFont="1" applyFill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left" wrapText="1"/>
    </xf>
    <xf numFmtId="0" fontId="3" fillId="0" borderId="0" xfId="2" applyFont="1" applyFill="1" applyAlignment="1">
      <alignment horizontal="center" wrapText="1"/>
    </xf>
    <xf numFmtId="0" fontId="11" fillId="0" borderId="0" xfId="2" applyFont="1" applyFill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  <xf numFmtId="14" fontId="5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wrapText="1"/>
    </xf>
    <xf numFmtId="0" fontId="9" fillId="0" borderId="0" xfId="4" applyFont="1" applyFill="1" applyAlignment="1">
      <alignment horizontal="left" wrapText="1"/>
    </xf>
    <xf numFmtId="0" fontId="5" fillId="0" borderId="0" xfId="3" applyFont="1" applyFill="1" applyAlignment="1">
      <alignment horizontal="center" vertical="center" wrapText="1"/>
    </xf>
    <xf numFmtId="0" fontId="3" fillId="0" borderId="0" xfId="3" applyFont="1" applyFill="1" applyAlignment="1">
      <alignment horizontal="left" vertical="center" wrapText="1"/>
    </xf>
    <xf numFmtId="0" fontId="2" fillId="0" borderId="0" xfId="4" applyFont="1" applyFill="1" applyAlignment="1">
      <alignment horizontal="left" wrapText="1"/>
    </xf>
    <xf numFmtId="0" fontId="2" fillId="0" borderId="0" xfId="3" applyFont="1" applyAlignment="1">
      <alignment horizontal="left" vertical="top" wrapText="1"/>
    </xf>
    <xf numFmtId="0" fontId="5" fillId="0" borderId="0" xfId="3" applyFont="1" applyFill="1" applyBorder="1" applyAlignment="1">
      <alignment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wrapText="1"/>
    </xf>
    <xf numFmtId="0" fontId="12" fillId="0" borderId="0" xfId="0" applyFont="1"/>
    <xf numFmtId="0" fontId="1" fillId="0" borderId="0" xfId="1" applyFont="1"/>
    <xf numFmtId="0" fontId="4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wrapText="1"/>
    </xf>
    <xf numFmtId="2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3" applyFont="1"/>
    <xf numFmtId="2" fontId="5" fillId="0" borderId="0" xfId="3" applyNumberFormat="1" applyFont="1" applyFill="1" applyAlignment="1">
      <alignment wrapText="1"/>
    </xf>
    <xf numFmtId="4" fontId="5" fillId="0" borderId="0" xfId="3" applyNumberFormat="1" applyFont="1" applyFill="1" applyAlignment="1">
      <alignment wrapText="1"/>
    </xf>
    <xf numFmtId="0" fontId="13" fillId="0" borderId="0" xfId="0" applyFont="1"/>
  </cellXfs>
  <cellStyles count="5">
    <cellStyle name="Обычный" xfId="0" builtinId="0"/>
    <cellStyle name="Обычный 2" xfId="1"/>
    <cellStyle name="Обычный 2 2" xfId="2"/>
    <cellStyle name="Обычный 2 3" xfId="4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1"/>
  <sheetViews>
    <sheetView view="pageBreakPreview" zoomScale="60" zoomScaleNormal="80" workbookViewId="0">
      <selection sqref="A1:XFD1048576"/>
    </sheetView>
  </sheetViews>
  <sheetFormatPr defaultRowHeight="15"/>
  <cols>
    <col min="1" max="1" width="9.140625" style="123"/>
    <col min="2" max="2" width="19.140625" style="123" customWidth="1"/>
    <col min="3" max="3" width="9.140625" style="123"/>
    <col min="4" max="4" width="10.140625" style="123" customWidth="1"/>
    <col min="5" max="5" width="12.140625" style="123" customWidth="1"/>
    <col min="6" max="6" width="7.140625" style="123" hidden="1" customWidth="1"/>
    <col min="7" max="7" width="16.7109375" style="123" customWidth="1"/>
    <col min="8" max="8" width="10.85546875" style="123" customWidth="1"/>
    <col min="9" max="10" width="9.140625" style="123"/>
    <col min="11" max="11" width="12.42578125" style="123" customWidth="1"/>
    <col min="12" max="12" width="10.28515625" style="123" customWidth="1"/>
    <col min="13" max="16" width="9.140625" style="123"/>
    <col min="17" max="17" width="11" style="123" customWidth="1"/>
    <col min="18" max="18" width="10.5703125" style="123" customWidth="1"/>
    <col min="19" max="16384" width="9.140625" style="123"/>
  </cols>
  <sheetData>
    <row r="1" spans="1:229" ht="15.75" customHeight="1">
      <c r="A1" s="3"/>
      <c r="B1" s="3"/>
      <c r="C1" s="3"/>
      <c r="D1" s="3"/>
      <c r="E1" s="43"/>
      <c r="F1" s="43"/>
      <c r="G1" s="43"/>
      <c r="H1" s="43"/>
      <c r="I1" s="43"/>
      <c r="J1" s="43"/>
      <c r="K1" s="3"/>
      <c r="L1" s="3"/>
      <c r="M1" s="3"/>
      <c r="N1" s="85" t="s">
        <v>48</v>
      </c>
      <c r="O1" s="85"/>
      <c r="P1" s="85"/>
      <c r="Q1" s="85"/>
      <c r="R1" s="85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</row>
    <row r="2" spans="1:229" ht="15.75">
      <c r="A2" s="3"/>
      <c r="B2" s="3"/>
      <c r="C2" s="3"/>
      <c r="D2" s="3"/>
      <c r="E2" s="43"/>
      <c r="F2" s="43"/>
      <c r="G2" s="43"/>
      <c r="H2" s="43"/>
      <c r="I2" s="43"/>
      <c r="J2" s="43"/>
      <c r="K2" s="3"/>
      <c r="L2" s="3"/>
      <c r="M2" s="3"/>
      <c r="N2" s="102"/>
      <c r="O2" s="102"/>
      <c r="P2" s="102"/>
      <c r="Q2" s="102"/>
      <c r="R2" s="102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</row>
    <row r="3" spans="1:229" ht="15.75">
      <c r="A3" s="4"/>
      <c r="B3" s="4"/>
      <c r="C3" s="4"/>
      <c r="D3" s="4"/>
      <c r="E3" s="1"/>
      <c r="F3" s="124"/>
      <c r="G3" s="124"/>
      <c r="H3" s="124"/>
      <c r="I3" s="124"/>
      <c r="J3" s="124"/>
      <c r="K3" s="3"/>
      <c r="L3" s="3"/>
      <c r="M3" s="3"/>
      <c r="N3" s="87" t="s">
        <v>0</v>
      </c>
      <c r="O3" s="87"/>
      <c r="P3" s="87"/>
      <c r="Q3" s="87"/>
      <c r="R3" s="87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</row>
    <row r="4" spans="1:229" ht="15.75" customHeight="1">
      <c r="A4" s="124"/>
      <c r="B4" s="124"/>
      <c r="C4" s="124"/>
      <c r="D4" s="2"/>
      <c r="E4" s="2"/>
      <c r="F4" s="124"/>
      <c r="G4" s="124"/>
      <c r="H4" s="124"/>
      <c r="I4" s="124"/>
      <c r="J4" s="124"/>
      <c r="K4" s="3"/>
      <c r="L4" s="3"/>
      <c r="M4" s="3"/>
      <c r="N4" s="73" t="s">
        <v>59</v>
      </c>
      <c r="O4" s="73"/>
      <c r="P4" s="73"/>
      <c r="Q4" s="73"/>
      <c r="R4" s="73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</row>
    <row r="5" spans="1:229" ht="15.75">
      <c r="A5" s="124"/>
      <c r="B5" s="124"/>
      <c r="C5" s="124"/>
      <c r="D5" s="2"/>
      <c r="E5" s="2"/>
      <c r="F5" s="124"/>
      <c r="G5" s="124"/>
      <c r="H5" s="124"/>
      <c r="I5" s="124"/>
      <c r="J5" s="124"/>
      <c r="K5" s="3"/>
      <c r="L5" s="3"/>
      <c r="M5" s="3"/>
      <c r="N5" s="73" t="s">
        <v>58</v>
      </c>
      <c r="O5" s="73"/>
      <c r="P5" s="73"/>
      <c r="Q5" s="73"/>
      <c r="R5" s="73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</row>
    <row r="6" spans="1:229" ht="15.75">
      <c r="A6" s="124"/>
      <c r="B6" s="124"/>
      <c r="C6" s="124"/>
      <c r="D6" s="2"/>
      <c r="E6" s="2"/>
      <c r="F6" s="124"/>
      <c r="G6" s="124"/>
      <c r="H6" s="124"/>
      <c r="I6" s="124"/>
      <c r="J6" s="124"/>
      <c r="K6" s="3"/>
      <c r="L6" s="3"/>
      <c r="M6" s="3"/>
      <c r="N6" s="59"/>
      <c r="O6" s="59"/>
      <c r="P6" s="59"/>
      <c r="Q6" s="59"/>
      <c r="R6" s="60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</row>
    <row r="7" spans="1:229" ht="15.75">
      <c r="A7" s="124"/>
      <c r="B7" s="124"/>
      <c r="C7" s="124"/>
      <c r="D7" s="2"/>
      <c r="E7" s="2"/>
      <c r="F7" s="124"/>
      <c r="G7" s="124"/>
      <c r="H7" s="124"/>
      <c r="I7" s="124"/>
      <c r="J7" s="124"/>
      <c r="K7" s="3"/>
      <c r="L7" s="3"/>
      <c r="M7" s="3"/>
      <c r="N7" s="74" t="s">
        <v>60</v>
      </c>
      <c r="O7" s="74"/>
      <c r="P7" s="74"/>
      <c r="Q7" s="74"/>
      <c r="R7" s="7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</row>
    <row r="8" spans="1:229" ht="15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3"/>
      <c r="L8" s="3"/>
      <c r="M8" s="3"/>
      <c r="N8" s="88"/>
      <c r="O8" s="88"/>
      <c r="P8" s="88"/>
      <c r="Q8" s="88"/>
      <c r="R8" s="88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</row>
    <row r="9" spans="1:229" ht="15.7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3"/>
      <c r="L9" s="3"/>
      <c r="M9" s="3"/>
      <c r="N9" s="89" t="s">
        <v>61</v>
      </c>
      <c r="O9" s="89"/>
      <c r="P9" s="89"/>
      <c r="Q9" s="89"/>
      <c r="R9" s="89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</row>
    <row r="10" spans="1:229" ht="15.75">
      <c r="A10" s="124"/>
      <c r="B10" s="103" t="s">
        <v>1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</row>
    <row r="11" spans="1:229" ht="15.75">
      <c r="A11" s="124"/>
      <c r="B11" s="103" t="s">
        <v>21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</row>
    <row r="12" spans="1:229" ht="15.75">
      <c r="A12" s="104" t="s">
        <v>62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</row>
    <row r="13" spans="1:229" s="13" customFormat="1" ht="12.75">
      <c r="A13" s="12"/>
      <c r="B13" s="125" t="s">
        <v>38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229" s="13" customFormat="1" ht="12.75">
      <c r="A14" s="12"/>
      <c r="B14" s="86" t="s">
        <v>2</v>
      </c>
      <c r="C14" s="90" t="s">
        <v>3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</row>
    <row r="15" spans="1:229" s="13" customFormat="1" ht="28.5" customHeight="1">
      <c r="A15" s="12"/>
      <c r="B15" s="86"/>
      <c r="C15" s="84" t="s">
        <v>4</v>
      </c>
      <c r="D15" s="84"/>
      <c r="E15" s="84"/>
      <c r="F15" s="84"/>
      <c r="G15" s="93" t="s">
        <v>5</v>
      </c>
      <c r="H15" s="94"/>
      <c r="I15" s="94"/>
      <c r="J15" s="95"/>
      <c r="K15" s="96" t="s">
        <v>6</v>
      </c>
      <c r="L15" s="97"/>
      <c r="M15" s="97"/>
      <c r="N15" s="98"/>
      <c r="O15" s="99" t="s">
        <v>22</v>
      </c>
      <c r="P15" s="65" t="s">
        <v>7</v>
      </c>
      <c r="Q15" s="101"/>
      <c r="R15" s="66"/>
    </row>
    <row r="16" spans="1:229" s="13" customFormat="1" ht="60.75">
      <c r="A16" s="12"/>
      <c r="B16" s="86"/>
      <c r="C16" s="14" t="s">
        <v>3</v>
      </c>
      <c r="D16" s="14" t="s">
        <v>8</v>
      </c>
      <c r="E16" s="14" t="s">
        <v>9</v>
      </c>
      <c r="F16" s="15" t="s">
        <v>23</v>
      </c>
      <c r="G16" s="14" t="s">
        <v>10</v>
      </c>
      <c r="H16" s="14" t="s">
        <v>8</v>
      </c>
      <c r="I16" s="14" t="s">
        <v>9</v>
      </c>
      <c r="J16" s="15" t="s">
        <v>23</v>
      </c>
      <c r="K16" s="14" t="s">
        <v>11</v>
      </c>
      <c r="L16" s="14" t="s">
        <v>8</v>
      </c>
      <c r="M16" s="14" t="s">
        <v>9</v>
      </c>
      <c r="N16" s="15" t="s">
        <v>23</v>
      </c>
      <c r="O16" s="100"/>
      <c r="P16" s="14" t="s">
        <v>12</v>
      </c>
      <c r="Q16" s="14" t="s">
        <v>13</v>
      </c>
      <c r="R16" s="15" t="s">
        <v>14</v>
      </c>
    </row>
    <row r="17" spans="1:18" s="13" customFormat="1" ht="12.75">
      <c r="A17" s="12"/>
      <c r="B17" s="16" t="s">
        <v>39</v>
      </c>
      <c r="C17" s="49">
        <v>5435.82</v>
      </c>
      <c r="D17" s="17">
        <v>150</v>
      </c>
      <c r="E17" s="18">
        <v>60</v>
      </c>
      <c r="F17" s="19">
        <f>C17/D17/E17</f>
        <v>0.60397999999999996</v>
      </c>
      <c r="G17" s="20">
        <f>C17*G20</f>
        <v>326.14919999999995</v>
      </c>
      <c r="H17" s="18">
        <v>150</v>
      </c>
      <c r="I17" s="18">
        <v>60</v>
      </c>
      <c r="J17" s="19">
        <f>G17/H17/I17</f>
        <v>3.6238799999999995E-2</v>
      </c>
      <c r="K17" s="20">
        <v>0</v>
      </c>
      <c r="L17" s="18">
        <v>150</v>
      </c>
      <c r="M17" s="18">
        <v>60</v>
      </c>
      <c r="N17" s="19">
        <v>0</v>
      </c>
      <c r="O17" s="18">
        <v>8</v>
      </c>
      <c r="P17" s="20">
        <f>0.64*O17</f>
        <v>5.12</v>
      </c>
      <c r="Q17" s="49">
        <f>P17*22%</f>
        <v>1.1264000000000001</v>
      </c>
      <c r="R17" s="19">
        <f>P17+Q17</f>
        <v>6.2464000000000004</v>
      </c>
    </row>
    <row r="18" spans="1:18" s="13" customFormat="1" ht="38.25">
      <c r="A18" s="12"/>
      <c r="B18" s="21" t="s">
        <v>63</v>
      </c>
      <c r="C18" s="49">
        <v>4173</v>
      </c>
      <c r="D18" s="17">
        <v>166</v>
      </c>
      <c r="E18" s="18">
        <v>60</v>
      </c>
      <c r="F18" s="19">
        <f>C18/D18/E18</f>
        <v>0.4189759036144578</v>
      </c>
      <c r="G18" s="49">
        <f>C18*G20</f>
        <v>250.38</v>
      </c>
      <c r="H18" s="18">
        <v>150</v>
      </c>
      <c r="I18" s="18">
        <v>60</v>
      </c>
      <c r="J18" s="19">
        <f>G18/H18/I18</f>
        <v>2.7820000000000001E-2</v>
      </c>
      <c r="K18" s="49">
        <v>0</v>
      </c>
      <c r="L18" s="18">
        <v>166</v>
      </c>
      <c r="M18" s="18">
        <v>60</v>
      </c>
      <c r="N18" s="19">
        <v>0</v>
      </c>
      <c r="O18" s="18">
        <v>2</v>
      </c>
      <c r="P18" s="20">
        <f>0.45*O18</f>
        <v>0.9</v>
      </c>
      <c r="Q18" s="49">
        <f>P18*22%</f>
        <v>0.19800000000000001</v>
      </c>
      <c r="R18" s="19">
        <f>P18+Q18</f>
        <v>1.0980000000000001</v>
      </c>
    </row>
    <row r="19" spans="1:18" s="13" customFormat="1" ht="51">
      <c r="A19" s="12"/>
      <c r="B19" s="16" t="s">
        <v>43</v>
      </c>
      <c r="C19" s="49">
        <v>4822.8500000000004</v>
      </c>
      <c r="D19" s="22">
        <v>166</v>
      </c>
      <c r="E19" s="18">
        <v>60</v>
      </c>
      <c r="F19" s="19">
        <f>C19/D19/E19</f>
        <v>0.48422188755020085</v>
      </c>
      <c r="G19" s="49">
        <f>C19*G20</f>
        <v>289.37100000000004</v>
      </c>
      <c r="H19" s="23">
        <v>166</v>
      </c>
      <c r="I19" s="18">
        <v>60</v>
      </c>
      <c r="J19" s="19">
        <f>G19/H19/I19</f>
        <v>2.905331325301205E-2</v>
      </c>
      <c r="K19" s="49">
        <v>0</v>
      </c>
      <c r="L19" s="23">
        <v>166</v>
      </c>
      <c r="M19" s="18">
        <v>60</v>
      </c>
      <c r="N19" s="19">
        <v>0</v>
      </c>
      <c r="O19" s="18">
        <v>60</v>
      </c>
      <c r="P19" s="20">
        <f>0.51*O19/10</f>
        <v>3.06</v>
      </c>
      <c r="Q19" s="49">
        <f>P19*22%</f>
        <v>0.67320000000000002</v>
      </c>
      <c r="R19" s="19">
        <f>P19+Q19</f>
        <v>3.7332000000000001</v>
      </c>
    </row>
    <row r="20" spans="1:18" s="13" customFormat="1" ht="13.5">
      <c r="A20" s="12"/>
      <c r="B20" s="24" t="s">
        <v>15</v>
      </c>
      <c r="C20" s="25"/>
      <c r="D20" s="25"/>
      <c r="E20" s="25"/>
      <c r="F20" s="25"/>
      <c r="G20" s="25">
        <v>0.06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>
        <f>R17+R18+R19</f>
        <v>11.0776</v>
      </c>
    </row>
    <row r="21" spans="1:18" s="13" customFormat="1" ht="38.25">
      <c r="A21" s="12"/>
      <c r="B21" s="86" t="s">
        <v>24</v>
      </c>
      <c r="C21" s="86"/>
      <c r="D21" s="86"/>
      <c r="E21" s="86"/>
      <c r="F21" s="86"/>
      <c r="G21" s="86"/>
      <c r="H21" s="86"/>
      <c r="I21" s="65" t="s">
        <v>25</v>
      </c>
      <c r="J21" s="66"/>
      <c r="K21" s="48" t="s">
        <v>26</v>
      </c>
    </row>
    <row r="22" spans="1:18" s="28" customFormat="1" ht="12.75">
      <c r="A22" s="26"/>
      <c r="B22" s="110"/>
      <c r="C22" s="110"/>
      <c r="D22" s="110"/>
      <c r="E22" s="110"/>
      <c r="F22" s="110"/>
      <c r="G22" s="110"/>
      <c r="H22" s="110"/>
      <c r="I22" s="111">
        <v>0</v>
      </c>
      <c r="J22" s="112"/>
      <c r="K22" s="27">
        <v>10</v>
      </c>
      <c r="L22" s="13"/>
    </row>
    <row r="23" spans="1:18" s="13" customFormat="1" ht="57.75" customHeight="1">
      <c r="A23" s="12"/>
      <c r="B23" s="84" t="s">
        <v>2</v>
      </c>
      <c r="C23" s="84"/>
      <c r="D23" s="84"/>
      <c r="E23" s="84" t="s">
        <v>27</v>
      </c>
      <c r="F23" s="84"/>
      <c r="G23" s="84" t="s">
        <v>45</v>
      </c>
      <c r="H23" s="84"/>
      <c r="I23" s="106" t="s">
        <v>28</v>
      </c>
      <c r="J23" s="106"/>
      <c r="K23" s="106" t="s">
        <v>42</v>
      </c>
      <c r="L23" s="106"/>
    </row>
    <row r="24" spans="1:18" s="13" customFormat="1" ht="23.25" customHeight="1">
      <c r="A24" s="12"/>
      <c r="B24" s="67" t="s">
        <v>17</v>
      </c>
      <c r="C24" s="68"/>
      <c r="D24" s="69"/>
      <c r="E24" s="107">
        <v>240</v>
      </c>
      <c r="F24" s="107"/>
      <c r="G24" s="108" t="s">
        <v>46</v>
      </c>
      <c r="H24" s="84"/>
      <c r="I24" s="109"/>
      <c r="J24" s="106"/>
      <c r="K24" s="40">
        <v>12</v>
      </c>
      <c r="L24" s="39"/>
    </row>
    <row r="25" spans="1:18" s="13" customFormat="1" ht="51">
      <c r="A25" s="12"/>
      <c r="B25" s="84" t="s">
        <v>2</v>
      </c>
      <c r="C25" s="84"/>
      <c r="D25" s="84"/>
      <c r="E25" s="84"/>
      <c r="F25" s="84"/>
      <c r="G25" s="47" t="s">
        <v>29</v>
      </c>
      <c r="H25" s="46" t="s">
        <v>30</v>
      </c>
      <c r="I25" s="65" t="s">
        <v>31</v>
      </c>
      <c r="J25" s="66"/>
      <c r="K25" s="46" t="s">
        <v>32</v>
      </c>
    </row>
    <row r="26" spans="1:18" s="13" customFormat="1" ht="12.75">
      <c r="A26" s="12"/>
      <c r="B26" s="67" t="s">
        <v>33</v>
      </c>
      <c r="C26" s="68"/>
      <c r="D26" s="68"/>
      <c r="E26" s="68"/>
      <c r="F26" s="69"/>
      <c r="G26" s="47">
        <v>2</v>
      </c>
      <c r="H26" s="29">
        <v>3</v>
      </c>
      <c r="I26" s="65">
        <v>1</v>
      </c>
      <c r="J26" s="66"/>
      <c r="K26" s="48">
        <v>6</v>
      </c>
    </row>
    <row r="27" spans="1:18" s="13" customFormat="1" ht="12.75">
      <c r="A27" s="12"/>
      <c r="B27" s="70" t="s">
        <v>34</v>
      </c>
      <c r="C27" s="71"/>
      <c r="D27" s="71"/>
      <c r="E27" s="71"/>
      <c r="F27" s="72"/>
      <c r="G27" s="30">
        <v>200</v>
      </c>
      <c r="H27" s="48">
        <v>46</v>
      </c>
      <c r="I27" s="65">
        <v>5</v>
      </c>
      <c r="J27" s="66"/>
      <c r="K27" s="48">
        <v>1.1499999999999999</v>
      </c>
    </row>
    <row r="28" spans="1:18" s="13" customFormat="1" ht="12.75">
      <c r="A28" s="12"/>
      <c r="B28" s="70" t="s">
        <v>16</v>
      </c>
      <c r="C28" s="71"/>
      <c r="D28" s="71"/>
      <c r="E28" s="71"/>
      <c r="F28" s="72"/>
      <c r="G28" s="30">
        <v>2</v>
      </c>
      <c r="H28" s="48">
        <v>6</v>
      </c>
      <c r="I28" s="65">
        <v>2</v>
      </c>
      <c r="J28" s="66"/>
      <c r="K28" s="48">
        <v>6.6</v>
      </c>
    </row>
    <row r="29" spans="1:18" s="13" customFormat="1" ht="12.75">
      <c r="A29" s="12"/>
      <c r="B29" s="70"/>
      <c r="C29" s="71"/>
      <c r="D29" s="71"/>
      <c r="E29" s="71"/>
      <c r="F29" s="72"/>
      <c r="G29" s="30"/>
      <c r="H29" s="48"/>
      <c r="I29" s="65"/>
      <c r="J29" s="66"/>
      <c r="K29" s="48"/>
    </row>
    <row r="30" spans="1:18" s="13" customFormat="1" ht="12.75">
      <c r="A30" s="12"/>
      <c r="B30" s="70" t="s">
        <v>40</v>
      </c>
      <c r="C30" s="71"/>
      <c r="D30" s="71"/>
      <c r="E30" s="71"/>
      <c r="F30" s="72"/>
      <c r="G30" s="30">
        <v>200</v>
      </c>
      <c r="H30" s="48">
        <v>50</v>
      </c>
      <c r="I30" s="65">
        <v>10</v>
      </c>
      <c r="J30" s="66"/>
      <c r="K30" s="48">
        <v>2.5</v>
      </c>
    </row>
    <row r="31" spans="1:18" s="13" customFormat="1" ht="28.5" customHeight="1">
      <c r="A31" s="12"/>
      <c r="B31" s="67" t="s">
        <v>41</v>
      </c>
      <c r="C31" s="68"/>
      <c r="D31" s="68"/>
      <c r="E31" s="68"/>
      <c r="F31" s="69"/>
      <c r="G31" s="30"/>
      <c r="H31" s="48"/>
      <c r="I31" s="44"/>
      <c r="J31" s="45"/>
      <c r="K31" s="48">
        <v>120</v>
      </c>
    </row>
    <row r="32" spans="1:18" s="34" customFormat="1" ht="12.75">
      <c r="A32" s="31"/>
      <c r="B32" s="70" t="s">
        <v>44</v>
      </c>
      <c r="C32" s="71"/>
      <c r="D32" s="71"/>
      <c r="E32" s="71"/>
      <c r="F32" s="72"/>
      <c r="G32" s="32"/>
      <c r="H32" s="33"/>
      <c r="I32" s="75"/>
      <c r="J32" s="76"/>
      <c r="K32" s="48">
        <v>21</v>
      </c>
    </row>
    <row r="33" spans="1:16" s="34" customFormat="1" ht="12.75">
      <c r="A33" s="31"/>
      <c r="B33" s="70"/>
      <c r="C33" s="71"/>
      <c r="D33" s="71"/>
      <c r="E33" s="71"/>
      <c r="F33" s="72"/>
      <c r="G33" s="32"/>
      <c r="H33" s="33"/>
      <c r="I33" s="75"/>
      <c r="J33" s="76"/>
      <c r="K33" s="48"/>
    </row>
    <row r="34" spans="1:16" s="34" customFormat="1" ht="14.25" customHeight="1">
      <c r="A34" s="31"/>
      <c r="B34" s="70"/>
      <c r="C34" s="71"/>
      <c r="D34" s="71"/>
      <c r="E34" s="71"/>
      <c r="F34" s="72"/>
      <c r="G34" s="32"/>
      <c r="H34" s="33"/>
      <c r="I34" s="75"/>
      <c r="J34" s="76"/>
      <c r="K34" s="48"/>
    </row>
    <row r="35" spans="1:16" s="34" customFormat="1" ht="12.75">
      <c r="A35" s="31"/>
      <c r="B35" s="70"/>
      <c r="C35" s="71"/>
      <c r="D35" s="71"/>
      <c r="E35" s="71"/>
      <c r="F35" s="72"/>
      <c r="G35" s="32"/>
      <c r="H35" s="33"/>
      <c r="I35" s="75"/>
      <c r="J35" s="76"/>
      <c r="K35" s="48"/>
    </row>
    <row r="36" spans="1:16" s="13" customFormat="1" ht="12.75">
      <c r="B36" s="77" t="s">
        <v>35</v>
      </c>
      <c r="C36" s="78"/>
      <c r="D36" s="78"/>
      <c r="E36" s="78"/>
      <c r="F36" s="78"/>
      <c r="G36" s="78"/>
      <c r="H36" s="78"/>
      <c r="I36" s="78"/>
      <c r="J36" s="79"/>
      <c r="K36" s="35">
        <f>K26+K27+K28+K29+K30+K31+K32+K33+K34+K35+I793</f>
        <v>157.25</v>
      </c>
      <c r="L36" s="28"/>
    </row>
    <row r="37" spans="1:16" s="38" customFormat="1" ht="12.75" customHeight="1">
      <c r="A37" s="36"/>
      <c r="B37" s="80" t="s">
        <v>36</v>
      </c>
      <c r="C37" s="80"/>
      <c r="D37" s="80"/>
      <c r="E37" s="80"/>
      <c r="F37" s="80"/>
      <c r="G37" s="80"/>
      <c r="H37" s="80"/>
      <c r="I37" s="80"/>
      <c r="J37" s="80"/>
      <c r="K37" s="62">
        <f>R20+K24+K36+K22</f>
        <v>190.32759999999999</v>
      </c>
      <c r="L37" s="37" t="s">
        <v>18</v>
      </c>
    </row>
    <row r="38" spans="1:16" s="38" customFormat="1" ht="12.75">
      <c r="A38" s="36"/>
      <c r="B38" s="126" t="s">
        <v>37</v>
      </c>
      <c r="C38" s="126"/>
      <c r="D38" s="126"/>
      <c r="E38" s="126"/>
      <c r="F38" s="126"/>
      <c r="G38" s="126"/>
      <c r="H38" s="126"/>
      <c r="I38" s="126"/>
      <c r="J38" s="126"/>
      <c r="K38" s="127">
        <f>K37*20%</f>
        <v>38.065519999999999</v>
      </c>
      <c r="L38" s="128" t="s">
        <v>18</v>
      </c>
      <c r="M38" s="129"/>
      <c r="N38" s="129"/>
      <c r="O38" s="129"/>
      <c r="P38" s="129"/>
    </row>
    <row r="39" spans="1:16" s="38" customFormat="1" ht="12.75" customHeight="1">
      <c r="A39" s="36"/>
      <c r="B39" s="37"/>
      <c r="C39" s="37"/>
      <c r="D39" s="37"/>
      <c r="E39" s="37"/>
      <c r="F39" s="37"/>
      <c r="G39" s="37"/>
      <c r="H39" s="81" t="s">
        <v>36</v>
      </c>
      <c r="I39" s="81"/>
      <c r="J39" s="81"/>
      <c r="K39" s="62">
        <f>K37+K38</f>
        <v>228.39311999999998</v>
      </c>
      <c r="L39" s="37" t="s">
        <v>18</v>
      </c>
      <c r="M39" s="37"/>
      <c r="N39" s="37"/>
      <c r="O39" s="37"/>
      <c r="P39" s="37"/>
    </row>
    <row r="40" spans="1:16" s="38" customFormat="1" ht="12.75" customHeight="1">
      <c r="A40" s="36"/>
      <c r="B40" s="37"/>
      <c r="C40" s="37"/>
      <c r="D40" s="37"/>
      <c r="E40" s="37"/>
      <c r="F40" s="37"/>
      <c r="G40" s="37"/>
      <c r="H40" s="63"/>
      <c r="I40" s="63"/>
      <c r="J40" s="63"/>
      <c r="K40" s="62"/>
      <c r="L40" s="37"/>
      <c r="M40" s="37"/>
      <c r="N40" s="37"/>
      <c r="O40" s="37"/>
      <c r="P40" s="37"/>
    </row>
    <row r="41" spans="1:16" s="64" customFormat="1" ht="15.75" customHeight="1">
      <c r="B41" s="82" t="s">
        <v>56</v>
      </c>
      <c r="C41" s="82"/>
      <c r="D41" s="82"/>
      <c r="I41" s="83" t="s">
        <v>57</v>
      </c>
      <c r="J41" s="83"/>
      <c r="K41" s="83"/>
    </row>
  </sheetData>
  <mergeCells count="59">
    <mergeCell ref="B22:H22"/>
    <mergeCell ref="I22:J22"/>
    <mergeCell ref="B23:D23"/>
    <mergeCell ref="E23:F23"/>
    <mergeCell ref="G23:H23"/>
    <mergeCell ref="I23:J23"/>
    <mergeCell ref="K23:L23"/>
    <mergeCell ref="B24:D24"/>
    <mergeCell ref="E24:F24"/>
    <mergeCell ref="G24:H24"/>
    <mergeCell ref="I24:J24"/>
    <mergeCell ref="P15:R15"/>
    <mergeCell ref="N2:R2"/>
    <mergeCell ref="B10:R10"/>
    <mergeCell ref="B11:R11"/>
    <mergeCell ref="A12:R12"/>
    <mergeCell ref="B29:F29"/>
    <mergeCell ref="I29:J29"/>
    <mergeCell ref="B30:F30"/>
    <mergeCell ref="N1:R1"/>
    <mergeCell ref="B21:H21"/>
    <mergeCell ref="I21:J21"/>
    <mergeCell ref="N3:R3"/>
    <mergeCell ref="N8:R8"/>
    <mergeCell ref="N9:R9"/>
    <mergeCell ref="B13:R13"/>
    <mergeCell ref="B14:B16"/>
    <mergeCell ref="C14:R14"/>
    <mergeCell ref="C15:F15"/>
    <mergeCell ref="G15:J15"/>
    <mergeCell ref="K15:N15"/>
    <mergeCell ref="O15:O16"/>
    <mergeCell ref="H39:J39"/>
    <mergeCell ref="B41:D41"/>
    <mergeCell ref="I41:K41"/>
    <mergeCell ref="I33:J33"/>
    <mergeCell ref="B34:F34"/>
    <mergeCell ref="I34:J34"/>
    <mergeCell ref="B35:F35"/>
    <mergeCell ref="I35:J35"/>
    <mergeCell ref="B36:J36"/>
    <mergeCell ref="B37:J37"/>
    <mergeCell ref="B38:J38"/>
    <mergeCell ref="I30:J30"/>
    <mergeCell ref="B31:F31"/>
    <mergeCell ref="B33:F33"/>
    <mergeCell ref="N5:R5"/>
    <mergeCell ref="N4:R4"/>
    <mergeCell ref="N7:R7"/>
    <mergeCell ref="B25:F25"/>
    <mergeCell ref="I25:J25"/>
    <mergeCell ref="B26:F26"/>
    <mergeCell ref="I26:J26"/>
    <mergeCell ref="B27:F27"/>
    <mergeCell ref="I27:J27"/>
    <mergeCell ref="I28:J28"/>
    <mergeCell ref="B28:F28"/>
    <mergeCell ref="B32:F32"/>
    <mergeCell ref="I32:J3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26"/>
  <sheetViews>
    <sheetView tabSelected="1" view="pageBreakPreview" zoomScale="91" zoomScaleSheetLayoutView="91" workbookViewId="0">
      <selection activeCell="D3" sqref="D3"/>
    </sheetView>
  </sheetViews>
  <sheetFormatPr defaultRowHeight="15"/>
  <cols>
    <col min="1" max="6" width="9.140625" style="123"/>
    <col min="7" max="7" width="10.42578125" style="123" customWidth="1"/>
    <col min="8" max="8" width="11.7109375" style="123" customWidth="1"/>
    <col min="9" max="16384" width="9.140625" style="123"/>
  </cols>
  <sheetData>
    <row r="1" spans="1:219" ht="15.75">
      <c r="A1" s="130"/>
      <c r="B1" s="130"/>
      <c r="C1" s="130"/>
      <c r="D1" s="130"/>
      <c r="E1" s="130"/>
      <c r="F1" s="115"/>
      <c r="G1" s="115"/>
      <c r="H1" s="115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</row>
    <row r="2" spans="1:219" ht="15.75" customHeight="1">
      <c r="A2" s="7"/>
      <c r="B2" s="7"/>
      <c r="C2" s="7"/>
      <c r="D2" s="51"/>
      <c r="E2" s="51"/>
      <c r="F2" s="116" t="s">
        <v>48</v>
      </c>
      <c r="G2" s="116"/>
      <c r="H2" s="116"/>
      <c r="I2" s="51"/>
      <c r="J2" s="7"/>
      <c r="K2" s="7"/>
      <c r="L2" s="7"/>
      <c r="M2" s="7"/>
      <c r="N2" s="7"/>
      <c r="O2" s="7"/>
      <c r="P2" s="7"/>
      <c r="Q2" s="7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</row>
    <row r="3" spans="1:219" ht="21.75" customHeight="1">
      <c r="A3" s="8"/>
      <c r="B3" s="8"/>
      <c r="C3" s="8"/>
      <c r="D3" s="8"/>
      <c r="E3" s="8"/>
      <c r="F3" s="117" t="s">
        <v>0</v>
      </c>
      <c r="G3" s="117"/>
      <c r="H3" s="11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</row>
    <row r="4" spans="1:219" ht="13.5" customHeight="1">
      <c r="A4" s="51"/>
      <c r="B4" s="51"/>
      <c r="C4" s="7"/>
      <c r="D4" s="7"/>
      <c r="E4" s="51"/>
      <c r="F4" s="118" t="s">
        <v>50</v>
      </c>
      <c r="G4" s="118"/>
      <c r="H4" s="118"/>
      <c r="I4" s="51"/>
      <c r="J4" s="7"/>
      <c r="K4" s="7"/>
      <c r="L4" s="7"/>
      <c r="M4" s="41"/>
      <c r="N4" s="41"/>
      <c r="O4" s="41"/>
      <c r="P4" s="41"/>
      <c r="Q4" s="4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</row>
    <row r="5" spans="1:219" ht="15" customHeight="1">
      <c r="A5" s="51"/>
      <c r="B5" s="51"/>
      <c r="C5" s="7"/>
      <c r="D5" s="7"/>
      <c r="E5" s="51"/>
      <c r="F5" s="118" t="s">
        <v>51</v>
      </c>
      <c r="G5" s="118"/>
      <c r="H5" s="118"/>
      <c r="I5" s="51"/>
      <c r="J5" s="7"/>
      <c r="K5" s="7"/>
      <c r="L5" s="7"/>
      <c r="M5" s="41"/>
      <c r="N5" s="41"/>
      <c r="O5" s="41"/>
      <c r="P5" s="41"/>
      <c r="Q5" s="4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</row>
    <row r="6" spans="1:219" ht="16.5" customHeight="1">
      <c r="A6" s="51"/>
      <c r="B6" s="51"/>
      <c r="C6" s="51"/>
      <c r="D6" s="51"/>
      <c r="E6" s="51"/>
      <c r="F6" s="117" t="s">
        <v>53</v>
      </c>
      <c r="G6" s="117"/>
      <c r="H6" s="117"/>
      <c r="I6" s="51"/>
      <c r="J6" s="7"/>
      <c r="K6" s="7"/>
      <c r="L6" s="7"/>
      <c r="M6" s="9"/>
      <c r="N6" s="9"/>
      <c r="O6" s="9"/>
      <c r="P6" s="9"/>
      <c r="Q6" s="9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</row>
    <row r="7" spans="1:219" ht="16.5">
      <c r="A7" s="51"/>
      <c r="B7" s="51"/>
      <c r="C7" s="51"/>
      <c r="D7" s="51"/>
      <c r="E7" s="51"/>
      <c r="F7" s="114" t="s">
        <v>52</v>
      </c>
      <c r="G7" s="114"/>
      <c r="H7" s="114"/>
      <c r="I7" s="51"/>
      <c r="J7" s="7"/>
      <c r="K7" s="7"/>
      <c r="L7" s="7"/>
      <c r="M7" s="10"/>
      <c r="N7" s="10"/>
      <c r="O7" s="10"/>
      <c r="P7" s="10"/>
      <c r="Q7" s="10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</row>
    <row r="8" spans="1:219" ht="15.75">
      <c r="A8" s="7"/>
      <c r="B8" s="7"/>
      <c r="C8" s="7"/>
      <c r="D8" s="7"/>
      <c r="E8" s="7"/>
      <c r="F8" s="51"/>
      <c r="G8" s="51"/>
      <c r="H8" s="51"/>
      <c r="I8" s="11"/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</row>
    <row r="9" spans="1:219" ht="15.75">
      <c r="A9" s="7"/>
      <c r="B9" s="7"/>
      <c r="C9" s="7"/>
      <c r="D9" s="51"/>
      <c r="E9" s="51"/>
      <c r="F9" s="7"/>
      <c r="G9" s="7"/>
      <c r="H9" s="7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</row>
    <row r="10" spans="1:219" ht="15.75" customHeight="1">
      <c r="A10" s="113" t="s">
        <v>19</v>
      </c>
      <c r="B10" s="113"/>
      <c r="C10" s="113"/>
      <c r="D10" s="113"/>
      <c r="E10" s="113"/>
      <c r="F10" s="113"/>
      <c r="G10" s="113"/>
      <c r="H10" s="5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</row>
    <row r="11" spans="1:219" ht="15.75" customHeight="1">
      <c r="A11" s="113" t="s">
        <v>54</v>
      </c>
      <c r="B11" s="113"/>
      <c r="C11" s="113"/>
      <c r="D11" s="113"/>
      <c r="E11" s="113"/>
      <c r="F11" s="113"/>
      <c r="G11" s="113"/>
      <c r="H11" s="5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</row>
    <row r="12" spans="1:219" ht="15.75">
      <c r="A12" s="42"/>
      <c r="B12" s="42"/>
      <c r="C12" s="42"/>
      <c r="D12" s="42"/>
      <c r="E12" s="42"/>
      <c r="F12" s="42"/>
      <c r="G12" s="42"/>
      <c r="H12" s="4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</row>
    <row r="13" spans="1:219" ht="47.25">
      <c r="A13" s="50" t="s">
        <v>20</v>
      </c>
      <c r="B13" s="120" t="s">
        <v>2</v>
      </c>
      <c r="C13" s="120"/>
      <c r="D13" s="120"/>
      <c r="E13" s="120"/>
      <c r="F13" s="120"/>
      <c r="G13" s="50" t="s">
        <v>47</v>
      </c>
      <c r="H13" s="5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</row>
    <row r="14" spans="1:219" ht="46.5" customHeight="1">
      <c r="A14" s="52" t="s">
        <v>55</v>
      </c>
      <c r="B14" s="121" t="s">
        <v>49</v>
      </c>
      <c r="C14" s="121"/>
      <c r="D14" s="121"/>
      <c r="E14" s="121"/>
      <c r="F14" s="121"/>
      <c r="G14" s="6">
        <v>228.39</v>
      </c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</row>
    <row r="15" spans="1:219" ht="15.75">
      <c r="A15" s="54"/>
      <c r="B15" s="122"/>
      <c r="C15" s="122"/>
      <c r="D15" s="122"/>
      <c r="E15" s="122"/>
      <c r="F15" s="122"/>
      <c r="G15" s="53"/>
      <c r="H15" s="57"/>
      <c r="I15" s="131"/>
      <c r="J15" s="132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</row>
    <row r="16" spans="1:219" ht="15.75">
      <c r="A16" s="54"/>
      <c r="B16" s="119"/>
      <c r="C16" s="119"/>
      <c r="D16" s="119"/>
      <c r="E16" s="119"/>
      <c r="F16" s="119"/>
      <c r="G16" s="53"/>
      <c r="H16" s="57"/>
      <c r="I16" s="131"/>
      <c r="J16" s="13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</row>
    <row r="17" spans="1:219" ht="15.75">
      <c r="A17" s="55"/>
      <c r="B17" s="119"/>
      <c r="C17" s="119"/>
      <c r="D17" s="119"/>
      <c r="E17" s="119"/>
      <c r="F17" s="119"/>
      <c r="G17" s="53"/>
      <c r="H17" s="57"/>
      <c r="I17" s="131"/>
      <c r="J17" s="13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</row>
    <row r="18" spans="1:219" s="133" customFormat="1" ht="15.75">
      <c r="A18" s="58" t="s">
        <v>56</v>
      </c>
      <c r="B18" s="58"/>
      <c r="C18" s="58"/>
      <c r="D18" s="58"/>
      <c r="F18" s="58" t="s">
        <v>57</v>
      </c>
      <c r="G18" s="58"/>
      <c r="H18" s="58"/>
      <c r="I18" s="131"/>
      <c r="J18" s="13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</row>
    <row r="26" spans="1:219" ht="15.75">
      <c r="A26" s="115"/>
      <c r="B26" s="115"/>
      <c r="C26" s="115"/>
      <c r="D26" s="115"/>
      <c r="E26" s="115"/>
      <c r="F26" s="115"/>
      <c r="G26" s="115"/>
      <c r="H26" s="115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</row>
  </sheetData>
  <mergeCells count="15">
    <mergeCell ref="B16:F16"/>
    <mergeCell ref="B17:F17"/>
    <mergeCell ref="B13:F13"/>
    <mergeCell ref="A26:H26"/>
    <mergeCell ref="B14:F14"/>
    <mergeCell ref="B15:F15"/>
    <mergeCell ref="A10:G10"/>
    <mergeCell ref="A11:G11"/>
    <mergeCell ref="F7:H7"/>
    <mergeCell ref="F1:H1"/>
    <mergeCell ref="F2:H2"/>
    <mergeCell ref="F3:H3"/>
    <mergeCell ref="F4:H4"/>
    <mergeCell ref="F5:H5"/>
    <mergeCell ref="F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розрахунок</vt:lpstr>
      <vt:lpstr>додаток</vt:lpstr>
      <vt:lpstr>розрахунок!Область_печати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2020-07-22T12:50:19Z</cp:lastPrinted>
  <dcterms:created xsi:type="dcterms:W3CDTF">2020-07-20T15:19:16Z</dcterms:created>
  <dcterms:modified xsi:type="dcterms:W3CDTF">2020-07-22T14:23:51Z</dcterms:modified>
</cp:coreProperties>
</file>